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7.2019 " sheetId="1" r:id="rId1"/>
  </sheets>
  <definedNames>
    <definedName name="_xlnm._FilterDatabase" localSheetId="0" hidden="1">'на 01.07.2019 '!$A$2:$H$54</definedName>
  </definedNames>
  <calcPr calcId="145621"/>
</workbook>
</file>

<file path=xl/calcChain.xml><?xml version="1.0" encoding="utf-8"?>
<calcChain xmlns="http://schemas.openxmlformats.org/spreadsheetml/2006/main">
  <c r="G62" i="1" l="1"/>
  <c r="G60" i="1"/>
  <c r="G59" i="1"/>
  <c r="G58" i="1"/>
  <c r="G57" i="1"/>
  <c r="I55" i="1"/>
  <c r="I54" i="1"/>
  <c r="I53" i="1"/>
  <c r="I52" i="1"/>
  <c r="I51" i="1"/>
  <c r="I50" i="1"/>
  <c r="I49" i="1"/>
  <c r="I48" i="1"/>
  <c r="I47" i="1"/>
  <c r="G47" i="1"/>
  <c r="F47" i="1"/>
  <c r="F45" i="1" s="1"/>
  <c r="J44" i="1"/>
  <c r="I44" i="1"/>
  <c r="H44" i="1"/>
  <c r="E44" i="1"/>
  <c r="J43" i="1"/>
  <c r="I43" i="1"/>
  <c r="H43" i="1"/>
  <c r="E43" i="1"/>
  <c r="H42" i="1"/>
  <c r="G42" i="1"/>
  <c r="F42" i="1"/>
  <c r="D42" i="1"/>
  <c r="J42" i="1" s="1"/>
  <c r="C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H19" i="1"/>
  <c r="G19" i="1"/>
  <c r="J19" i="1" s="1"/>
  <c r="F19" i="1"/>
  <c r="D19" i="1"/>
  <c r="E19" i="1" s="1"/>
  <c r="C19" i="1"/>
  <c r="J17" i="1"/>
  <c r="I17" i="1"/>
  <c r="J16" i="1"/>
  <c r="I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H8" i="1"/>
  <c r="G8" i="1"/>
  <c r="G45" i="1" s="1"/>
  <c r="I45" i="1" s="1"/>
  <c r="F8" i="1"/>
  <c r="D8" i="1"/>
  <c r="D45" i="1" s="1"/>
  <c r="C8" i="1"/>
  <c r="C45" i="1" s="1"/>
  <c r="E8" i="1" l="1"/>
  <c r="I8" i="1"/>
  <c r="I19" i="1"/>
  <c r="E42" i="1"/>
  <c r="I42" i="1"/>
  <c r="J8" i="1"/>
</calcChain>
</file>

<file path=xl/sharedStrings.xml><?xml version="1.0" encoding="utf-8"?>
<sst xmlns="http://schemas.openxmlformats.org/spreadsheetml/2006/main" count="91" uniqueCount="87">
  <si>
    <t>Информация об исполнении областного бюджета Ленинградской области на 01.07.2019.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</si>
  <si>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</si>
  <si>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</si>
  <si>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</si>
  <si>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</si>
  <si>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01.07.2018.</t>
  </si>
  <si>
    <t>на 01.07.2019.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</si>
  <si>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</si>
  <si>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</si>
  <si>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</si>
  <si>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</si>
  <si>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</si>
  <si>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ДОХОДЫ (всего), в том числе:</t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</si>
  <si>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</si>
  <si>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</si>
  <si>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</si>
  <si>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имущество</t>
  </si>
  <si>
    <t>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</si>
  <si>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</si>
  <si>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</si>
  <si>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</si>
  <si>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</si>
  <si>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</si>
  <si>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</si>
  <si>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</si>
  <si>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</si>
  <si>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</si>
  <si>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</si>
  <si>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</si>
  <si>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</si>
  <si>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</si>
  <si>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</si>
  <si>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</si>
  <si>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</si>
  <si>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</si>
  <si>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</si>
  <si>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</si>
  <si>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</si>
  <si>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</si>
  <si>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</si>
  <si>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</si>
  <si>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</si>
  <si>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</si>
  <si>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</si>
  <si>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</si>
  <si>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</si>
  <si>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</si>
  <si>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</si>
  <si>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</si>
  <si>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</si>
  <si>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</si>
  <si>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</si>
  <si>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</si>
  <si>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</si>
  <si>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</si>
  <si>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</si>
  <si>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</si>
  <si>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</si>
  <si>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</si>
  <si>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</si>
  <si>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</si>
  <si>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</si>
  <si>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</si>
  <si>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</si>
  <si>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</si>
  <si>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</si>
  <si>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</si>
  <si>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</si>
  <si>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</si>
  <si>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</si>
  <si>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</si>
  <si>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</si>
  <si>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</si>
  <si>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</si>
  <si>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</si>
  <si>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>Бюджетные кредиты от других бюджетов бюджетной системы Российской Федерации</t>
  </si>
  <si>
    <t>Изменение остатков средств</t>
  </si>
  <si>
    <t>Курсовая разница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</si>
  <si>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</si>
  <si>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</si>
  <si>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</si>
  <si>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Операции по управлению остатками средств на единых счетах бюджетов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</si>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</sst>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8"/>
      <name val="Helv"/>
      <charset val="204"/>
    </font>
    <font>
      <sz val="8"/>
      <name val="Helv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8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0" fontId="1" fillId="0" borderId="0"/>
    <xf numFmtId="4" fontId="19" fillId="0" borderId="8">
      <alignment horizontal="right"/>
    </xf>
    <xf numFmtId="0" fontId="20" fillId="0" borderId="0"/>
    <xf numFmtId="0" fontId="21" fillId="0" borderId="9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top" wrapText="1" shrinkToFit="1"/>
    </xf>
    <xf numFmtId="164" fontId="5" fillId="0" borderId="7" xfId="1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3" fillId="0" borderId="7" xfId="0" applyNumberFormat="1" applyFont="1" applyBorder="1" applyAlignment="1">
      <alignment horizontal="center" wrapText="1" shrinkToFit="1"/>
    </xf>
    <xf numFmtId="0" fontId="4" fillId="0" borderId="0" xfId="0" applyFont="1"/>
    <xf numFmtId="0" fontId="3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center"/>
    </xf>
    <xf numFmtId="164" fontId="7" fillId="0" borderId="7" xfId="2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 wrapText="1" shrinkToFit="1"/>
    </xf>
    <xf numFmtId="49" fontId="3" fillId="0" borderId="7" xfId="0" applyNumberFormat="1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 shrinkToFit="1"/>
    </xf>
    <xf numFmtId="164" fontId="4" fillId="0" borderId="7" xfId="1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shrinkToFit="1"/>
    </xf>
    <xf numFmtId="164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 shrinkToFit="1"/>
    </xf>
    <xf numFmtId="164" fontId="10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11" fillId="0" borderId="7" xfId="0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 vertical="top" wrapText="1" shrinkToFit="1"/>
    </xf>
    <xf numFmtId="0" fontId="12" fillId="0" borderId="0" xfId="0" applyFont="1"/>
    <xf numFmtId="164" fontId="1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/>
    <xf numFmtId="164" fontId="14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15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shrinkToFit="1"/>
    </xf>
    <xf numFmtId="164" fontId="4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/>
    <xf numFmtId="0" fontId="10" fillId="0" borderId="7" xfId="0" applyFont="1" applyBorder="1" applyAlignment="1">
      <alignment vertical="top" shrinkToFit="1"/>
    </xf>
    <xf numFmtId="164" fontId="12" fillId="0" borderId="7" xfId="0" applyNumberFormat="1" applyFont="1" applyBorder="1" applyAlignment="1">
      <alignment horizontal="center" vertical="center" shrinkToFit="1"/>
    </xf>
    <xf numFmtId="164" fontId="11" fillId="0" borderId="7" xfId="0" applyNumberFormat="1" applyFont="1" applyBorder="1" applyAlignment="1">
      <alignment horizontal="center" vertical="center" shrinkToFit="1"/>
    </xf>
    <xf numFmtId="164" fontId="16" fillId="0" borderId="7" xfId="0" applyNumberFormat="1" applyFont="1" applyBorder="1" applyAlignment="1">
      <alignment horizontal="center" vertical="center" shrinkToFit="1"/>
    </xf>
    <xf numFmtId="164" fontId="17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vertical="top" shrinkToFit="1"/>
    </xf>
    <xf numFmtId="4" fontId="15" fillId="0" borderId="7" xfId="0" applyNumberFormat="1" applyFont="1" applyBorder="1" applyAlignment="1">
      <alignment horizontal="center" vertical="center" shrinkToFit="1"/>
    </xf>
    <xf numFmtId="164" fontId="16" fillId="0" borderId="0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</cellXfs>
  <cellStyles count="8">
    <cellStyle name="_Книга1" xfId="3"/>
    <cellStyle name="xl105" xfId="4"/>
    <cellStyle name="xl32" xfId="5"/>
    <cellStyle name="xl68" xfId="6"/>
    <cellStyle name="Обычный" xfId="0" builtinId="0"/>
    <cellStyle name="Обычный 4" xfId="7"/>
    <cellStyle name="Обычный_на 01.03.09г" xfId="1"/>
    <cellStyle name="Обычный_на 01.09.2010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13" zoomScale="90" zoomScaleNormal="90" workbookViewId="0">
      <selection activeCell="I42" sqref="I42"/>
    </sheetView>
  </sheetViews>
  <sheetFormatPr defaultRowHeight="12.75" x14ac:dyDescent="0.2"/>
  <cols>
    <col min="1" max="1" width="12.6640625" style="4" customWidth="1"/>
    <col min="2" max="2" width="128.6640625" style="1" customWidth="1"/>
    <col min="3" max="3" width="18.33203125" style="7" customWidth="1"/>
    <col min="4" max="4" width="20.33203125" style="7" customWidth="1"/>
    <col min="5" max="5" width="16.6640625" style="7" customWidth="1"/>
    <col min="6" max="7" width="18.5" style="7" customWidth="1"/>
    <col min="8" max="9" width="16.6640625" style="4" customWidth="1"/>
    <col min="10" max="10" width="9.33203125" style="1"/>
    <col min="11" max="16384" width="9.33203125" style="13"/>
  </cols>
  <sheetData>
    <row r="1" spans="1:10" x14ac:dyDescent="0.2">
      <c r="I1" s="56" t="s">
        <v>86</v>
      </c>
      <c r="J1" s="56"/>
    </row>
    <row r="2" spans="1:10" s="1" customFormat="1" ht="15.75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" customFormat="1" x14ac:dyDescent="0.2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1" customFormat="1" x14ac:dyDescent="0.2">
      <c r="A4" s="2"/>
      <c r="C4" s="3"/>
      <c r="D4" s="3"/>
      <c r="F4" s="4"/>
      <c r="G4" s="4"/>
      <c r="H4" s="5"/>
      <c r="I4" s="5"/>
      <c r="J4" s="6" t="s">
        <v>2</v>
      </c>
    </row>
    <row r="5" spans="1:10" s="7" customFormat="1" ht="12.75" customHeight="1" x14ac:dyDescent="0.15">
      <c r="A5" s="59" t="s">
        <v>3</v>
      </c>
      <c r="B5" s="59" t="s">
        <v>4</v>
      </c>
      <c r="C5" s="64" t="s">
        <v>5</v>
      </c>
      <c r="D5" s="65"/>
      <c r="E5" s="66"/>
      <c r="F5" s="64" t="s">
        <v>6</v>
      </c>
      <c r="G5" s="65"/>
      <c r="H5" s="66"/>
      <c r="I5" s="59" t="s">
        <v>7</v>
      </c>
      <c r="J5" s="67" t="s">
        <v>8</v>
      </c>
    </row>
    <row r="6" spans="1:10" s="7" customFormat="1" ht="12.75" customHeight="1" x14ac:dyDescent="0.15">
      <c r="A6" s="63"/>
      <c r="B6" s="63"/>
      <c r="C6" s="59" t="s">
        <v>9</v>
      </c>
      <c r="D6" s="59" t="s">
        <v>10</v>
      </c>
      <c r="E6" s="57" t="s">
        <v>11</v>
      </c>
      <c r="F6" s="59" t="s">
        <v>9</v>
      </c>
      <c r="G6" s="59" t="s">
        <v>10</v>
      </c>
      <c r="H6" s="57" t="s">
        <v>11</v>
      </c>
      <c r="I6" s="63"/>
      <c r="J6" s="68"/>
    </row>
    <row r="7" spans="1:10" s="7" customFormat="1" x14ac:dyDescent="0.15">
      <c r="A7" s="60"/>
      <c r="B7" s="60"/>
      <c r="C7" s="60"/>
      <c r="D7" s="60"/>
      <c r="E7" s="58"/>
      <c r="F7" s="60"/>
      <c r="G7" s="60"/>
      <c r="H7" s="58"/>
      <c r="I7" s="60"/>
      <c r="J7" s="69"/>
    </row>
    <row r="8" spans="1:10" x14ac:dyDescent="0.2">
      <c r="A8" s="8"/>
      <c r="B8" s="9" t="s">
        <v>12</v>
      </c>
      <c r="C8" s="10">
        <f>C9+C14</f>
        <v>104899643.14</v>
      </c>
      <c r="D8" s="10">
        <f>D9+D14</f>
        <v>60502551.660000004</v>
      </c>
      <c r="E8" s="11">
        <f>D8/C8*100</f>
        <v>57.67660389392627</v>
      </c>
      <c r="F8" s="10">
        <f>F9+F14</f>
        <v>122402616.67939</v>
      </c>
      <c r="G8" s="10">
        <f>G9+G14</f>
        <v>67012645.399999999</v>
      </c>
      <c r="H8" s="11">
        <f>G8/F8*100</f>
        <v>54.74772289838107</v>
      </c>
      <c r="I8" s="11">
        <f>G8-D8</f>
        <v>6510093.7399999946</v>
      </c>
      <c r="J8" s="12">
        <f>G8/D8*100</f>
        <v>110.7600317034298</v>
      </c>
    </row>
    <row r="9" spans="1:10" x14ac:dyDescent="0.2">
      <c r="A9" s="8"/>
      <c r="B9" s="14" t="s">
        <v>13</v>
      </c>
      <c r="C9" s="15">
        <v>97284999.799999997</v>
      </c>
      <c r="D9" s="16">
        <v>57027421.590000004</v>
      </c>
      <c r="E9" s="17">
        <f t="shared" ref="E9:E15" si="0">D9/C9*100</f>
        <v>58.618925535527424</v>
      </c>
      <c r="F9" s="15">
        <v>112729962.28859</v>
      </c>
      <c r="G9" s="16">
        <v>62775849.600000001</v>
      </c>
      <c r="H9" s="17">
        <f t="shared" ref="H9:H15" si="1">G9/F9*100</f>
        <v>55.686925042424043</v>
      </c>
      <c r="I9" s="17">
        <f t="shared" ref="I9:I17" si="2">G9-D9</f>
        <v>5748428.0099999979</v>
      </c>
      <c r="J9" s="12">
        <f t="shared" ref="J9:J17" si="3">G9/D9*100</f>
        <v>110.08011207543005</v>
      </c>
    </row>
    <row r="10" spans="1:10" x14ac:dyDescent="0.2">
      <c r="A10" s="8"/>
      <c r="B10" s="18" t="s">
        <v>14</v>
      </c>
      <c r="C10" s="16">
        <v>42634115.200000003</v>
      </c>
      <c r="D10" s="17">
        <v>29061472.609999999</v>
      </c>
      <c r="E10" s="17">
        <f t="shared" si="0"/>
        <v>68.164831083441825</v>
      </c>
      <c r="F10" s="16">
        <v>49759381.100000001</v>
      </c>
      <c r="G10" s="17">
        <v>29891185</v>
      </c>
      <c r="H10" s="17">
        <f t="shared" si="1"/>
        <v>60.071456555957845</v>
      </c>
      <c r="I10" s="17">
        <f t="shared" si="2"/>
        <v>829712.3900000006</v>
      </c>
      <c r="J10" s="12">
        <f t="shared" si="3"/>
        <v>102.85502528084038</v>
      </c>
    </row>
    <row r="11" spans="1:10" x14ac:dyDescent="0.2">
      <c r="A11" s="8"/>
      <c r="B11" s="19" t="s">
        <v>15</v>
      </c>
      <c r="C11" s="20">
        <v>25089039</v>
      </c>
      <c r="D11" s="16">
        <v>12392047.470000001</v>
      </c>
      <c r="E11" s="17">
        <f t="shared" si="0"/>
        <v>49.392276324334304</v>
      </c>
      <c r="F11" s="20">
        <v>28773964</v>
      </c>
      <c r="G11" s="16">
        <v>13488342.800000001</v>
      </c>
      <c r="H11" s="17">
        <f t="shared" si="1"/>
        <v>46.876901632322891</v>
      </c>
      <c r="I11" s="17">
        <f t="shared" si="2"/>
        <v>1096295.33</v>
      </c>
      <c r="J11" s="12">
        <f t="shared" si="3"/>
        <v>108.8467650939365</v>
      </c>
    </row>
    <row r="12" spans="1:10" x14ac:dyDescent="0.2">
      <c r="A12" s="8"/>
      <c r="B12" s="19" t="s">
        <v>16</v>
      </c>
      <c r="C12" s="20">
        <v>20069850</v>
      </c>
      <c r="D12" s="16">
        <v>10048908.640000001</v>
      </c>
      <c r="E12" s="17">
        <f t="shared" si="0"/>
        <v>50.069674860549526</v>
      </c>
      <c r="F12" s="20">
        <v>22883037</v>
      </c>
      <c r="G12" s="16">
        <v>11160678</v>
      </c>
      <c r="H12" s="17">
        <f t="shared" si="1"/>
        <v>48.772713167399942</v>
      </c>
      <c r="I12" s="17">
        <f t="shared" si="2"/>
        <v>1111769.3599999994</v>
      </c>
      <c r="J12" s="12">
        <f t="shared" si="3"/>
        <v>111.06358311960929</v>
      </c>
    </row>
    <row r="13" spans="1:10" x14ac:dyDescent="0.2">
      <c r="A13" s="8"/>
      <c r="B13" s="19" t="s">
        <v>17</v>
      </c>
      <c r="C13" s="20">
        <v>7486000</v>
      </c>
      <c r="D13" s="16">
        <v>3602541.39</v>
      </c>
      <c r="E13" s="17">
        <f t="shared" si="0"/>
        <v>48.123716136788673</v>
      </c>
      <c r="F13" s="20">
        <v>7578500</v>
      </c>
      <c r="G13" s="16">
        <v>3831150.9</v>
      </c>
      <c r="H13" s="17">
        <f t="shared" si="1"/>
        <v>50.552891733192581</v>
      </c>
      <c r="I13" s="17">
        <f t="shared" si="2"/>
        <v>228609.50999999978</v>
      </c>
      <c r="J13" s="12">
        <f t="shared" si="3"/>
        <v>106.34578441304181</v>
      </c>
    </row>
    <row r="14" spans="1:10" x14ac:dyDescent="0.2">
      <c r="A14" s="8"/>
      <c r="B14" s="18" t="s">
        <v>18</v>
      </c>
      <c r="C14" s="20">
        <v>7614643.3399999999</v>
      </c>
      <c r="D14" s="16">
        <v>3475130.07</v>
      </c>
      <c r="E14" s="17">
        <f t="shared" si="0"/>
        <v>45.637463435024131</v>
      </c>
      <c r="F14" s="20">
        <v>9672654.3907999992</v>
      </c>
      <c r="G14" s="16">
        <v>4236795.8</v>
      </c>
      <c r="H14" s="17">
        <f t="shared" si="1"/>
        <v>43.801790375450246</v>
      </c>
      <c r="I14" s="17">
        <f t="shared" si="2"/>
        <v>761665.73</v>
      </c>
      <c r="J14" s="12">
        <f t="shared" si="3"/>
        <v>121.91761789221316</v>
      </c>
    </row>
    <row r="15" spans="1:10" x14ac:dyDescent="0.2">
      <c r="A15" s="8"/>
      <c r="B15" s="18" t="s">
        <v>19</v>
      </c>
      <c r="C15" s="20">
        <v>7536723.4800000004</v>
      </c>
      <c r="D15" s="16">
        <v>2989114.07</v>
      </c>
      <c r="E15" s="17">
        <f t="shared" si="0"/>
        <v>39.660657286049187</v>
      </c>
      <c r="F15" s="20">
        <v>9672654.3907999992</v>
      </c>
      <c r="G15" s="16">
        <v>3526508.83</v>
      </c>
      <c r="H15" s="17">
        <f t="shared" si="1"/>
        <v>36.458542686629912</v>
      </c>
      <c r="I15" s="17">
        <f t="shared" si="2"/>
        <v>537394.76000000024</v>
      </c>
      <c r="J15" s="12">
        <f t="shared" si="3"/>
        <v>117.9783958529224</v>
      </c>
    </row>
    <row r="16" spans="1:10" x14ac:dyDescent="0.2">
      <c r="A16" s="8"/>
      <c r="B16" s="18" t="s">
        <v>20</v>
      </c>
      <c r="C16" s="15">
        <v>0</v>
      </c>
      <c r="D16" s="15">
        <v>494560.14</v>
      </c>
      <c r="E16" s="17"/>
      <c r="F16" s="15">
        <v>0</v>
      </c>
      <c r="G16" s="15">
        <v>475196.06</v>
      </c>
      <c r="H16" s="17"/>
      <c r="I16" s="17">
        <f t="shared" si="2"/>
        <v>-19364.080000000016</v>
      </c>
      <c r="J16" s="12">
        <f t="shared" si="3"/>
        <v>96.084585385308245</v>
      </c>
    </row>
    <row r="17" spans="1:10" x14ac:dyDescent="0.2">
      <c r="A17" s="8"/>
      <c r="B17" s="21" t="s">
        <v>21</v>
      </c>
      <c r="C17" s="15">
        <v>0</v>
      </c>
      <c r="D17" s="15">
        <v>-39818.17</v>
      </c>
      <c r="E17" s="17"/>
      <c r="F17" s="15">
        <v>0</v>
      </c>
      <c r="G17" s="15">
        <v>-14456.8</v>
      </c>
      <c r="H17" s="17"/>
      <c r="I17" s="17">
        <f t="shared" si="2"/>
        <v>25361.37</v>
      </c>
      <c r="J17" s="12">
        <f t="shared" si="3"/>
        <v>36.307042739533237</v>
      </c>
    </row>
    <row r="18" spans="1:10" x14ac:dyDescent="0.2">
      <c r="A18" s="8"/>
      <c r="B18" s="21"/>
      <c r="C18" s="22"/>
      <c r="D18" s="22"/>
      <c r="E18" s="23"/>
      <c r="F18" s="22"/>
      <c r="G18" s="22"/>
      <c r="H18" s="17"/>
      <c r="I18" s="17"/>
      <c r="J18" s="12"/>
    </row>
    <row r="19" spans="1:10" x14ac:dyDescent="0.2">
      <c r="A19" s="8"/>
      <c r="B19" s="9" t="s">
        <v>22</v>
      </c>
      <c r="C19" s="24">
        <f>C20+C25+C26+C29+C34+C35+C36+C37+C38+C39+C40+C41+C43+C44</f>
        <v>117763164.59999999</v>
      </c>
      <c r="D19" s="24">
        <f>D20+D25+D26+D29+D34+D35+D36+D37+D38+D39+D40+D41+D43+D44</f>
        <v>54232917.5</v>
      </c>
      <c r="E19" s="11">
        <f t="shared" ref="E19:E44" si="4">D19/C19*100</f>
        <v>46.052530673925183</v>
      </c>
      <c r="F19" s="24">
        <f>F20+F25+F26+F29+F34+F35+F36+F37+F38+F39+F40+F41+F43+F44</f>
        <v>138915737.69999999</v>
      </c>
      <c r="G19" s="24">
        <f>G20+G25+G26+G29+G34+G35+G36+G37+G38+G39+G40+G41+G43+G44</f>
        <v>59528604.5</v>
      </c>
      <c r="H19" s="11">
        <f t="shared" ref="H19:H44" si="5">G19/F19*100</f>
        <v>42.852311397976337</v>
      </c>
      <c r="I19" s="11">
        <f t="shared" ref="I19:I45" si="6">G19-D19</f>
        <v>5295687</v>
      </c>
      <c r="J19" s="12">
        <f t="shared" ref="J19:J44" si="7">G19/D19*100</f>
        <v>109.76470978165614</v>
      </c>
    </row>
    <row r="20" spans="1:10" x14ac:dyDescent="0.2">
      <c r="A20" s="25" t="s">
        <v>23</v>
      </c>
      <c r="B20" s="9" t="s">
        <v>24</v>
      </c>
      <c r="C20" s="26">
        <v>7217736.9000000004</v>
      </c>
      <c r="D20" s="26">
        <v>3028386.7</v>
      </c>
      <c r="E20" s="11">
        <f t="shared" si="4"/>
        <v>41.957565674082694</v>
      </c>
      <c r="F20" s="26">
        <v>9839720.5999999996</v>
      </c>
      <c r="G20" s="26">
        <v>3204245</v>
      </c>
      <c r="H20" s="11">
        <f t="shared" si="5"/>
        <v>32.564390090507246</v>
      </c>
      <c r="I20" s="11">
        <f t="shared" si="6"/>
        <v>175858.29999999981</v>
      </c>
      <c r="J20" s="12">
        <f t="shared" si="7"/>
        <v>105.8069961805076</v>
      </c>
    </row>
    <row r="21" spans="1:10" ht="15" customHeight="1" x14ac:dyDescent="0.2">
      <c r="A21" s="27" t="s">
        <v>25</v>
      </c>
      <c r="B21" s="14" t="s">
        <v>26</v>
      </c>
      <c r="C21" s="28">
        <v>3464073.6</v>
      </c>
      <c r="D21" s="28">
        <v>1478222.7</v>
      </c>
      <c r="E21" s="17">
        <f t="shared" si="4"/>
        <v>42.672958796256523</v>
      </c>
      <c r="F21" s="28">
        <v>3464808.9000000004</v>
      </c>
      <c r="G21" s="28">
        <v>1520705.2</v>
      </c>
      <c r="H21" s="17">
        <f t="shared" si="5"/>
        <v>43.890016560509295</v>
      </c>
      <c r="I21" s="17">
        <f t="shared" si="6"/>
        <v>42482.5</v>
      </c>
      <c r="J21" s="12">
        <f t="shared" si="7"/>
        <v>102.87389038201079</v>
      </c>
    </row>
    <row r="22" spans="1:10" x14ac:dyDescent="0.2">
      <c r="A22" s="27" t="s">
        <v>27</v>
      </c>
      <c r="B22" s="18" t="s">
        <v>28</v>
      </c>
      <c r="C22" s="28">
        <v>275943.8</v>
      </c>
      <c r="D22" s="28">
        <v>134490.79999999999</v>
      </c>
      <c r="E22" s="17">
        <f t="shared" si="4"/>
        <v>48.738475008316904</v>
      </c>
      <c r="F22" s="28">
        <v>332850.3</v>
      </c>
      <c r="G22" s="28">
        <v>149569.9</v>
      </c>
      <c r="H22" s="17">
        <f t="shared" si="5"/>
        <v>44.936086883502888</v>
      </c>
      <c r="I22" s="17">
        <f t="shared" si="6"/>
        <v>15079.100000000006</v>
      </c>
      <c r="J22" s="12">
        <f t="shared" si="7"/>
        <v>111.21199368283928</v>
      </c>
    </row>
    <row r="23" spans="1:10" ht="25.5" x14ac:dyDescent="0.2">
      <c r="A23" s="27" t="s">
        <v>29</v>
      </c>
      <c r="B23" s="18" t="s">
        <v>30</v>
      </c>
      <c r="C23" s="28">
        <v>76657.600000000006</v>
      </c>
      <c r="D23" s="28">
        <v>30592.799999999999</v>
      </c>
      <c r="E23" s="17">
        <f t="shared" si="4"/>
        <v>39.908371772661802</v>
      </c>
      <c r="F23" s="28">
        <v>84374.8</v>
      </c>
      <c r="G23" s="28">
        <v>35066.300000000003</v>
      </c>
      <c r="H23" s="17">
        <f t="shared" si="5"/>
        <v>41.560157772225828</v>
      </c>
      <c r="I23" s="17">
        <f t="shared" si="6"/>
        <v>4473.5000000000036</v>
      </c>
      <c r="J23" s="12">
        <f t="shared" si="7"/>
        <v>114.62272168614838</v>
      </c>
    </row>
    <row r="24" spans="1:10" ht="15.75" customHeight="1" x14ac:dyDescent="0.2">
      <c r="A24" s="27" t="s">
        <v>31</v>
      </c>
      <c r="B24" s="18" t="s">
        <v>32</v>
      </c>
      <c r="C24" s="28">
        <v>83551</v>
      </c>
      <c r="D24" s="28">
        <v>35600.400000000001</v>
      </c>
      <c r="E24" s="17">
        <f t="shared" si="4"/>
        <v>42.609184809278169</v>
      </c>
      <c r="F24" s="28">
        <v>102162.1</v>
      </c>
      <c r="G24" s="28">
        <v>36109.1</v>
      </c>
      <c r="H24" s="17">
        <f t="shared" si="5"/>
        <v>35.344907749547041</v>
      </c>
      <c r="I24" s="17">
        <f t="shared" si="6"/>
        <v>508.69999999999709</v>
      </c>
      <c r="J24" s="12">
        <f t="shared" si="7"/>
        <v>101.42891652902775</v>
      </c>
    </row>
    <row r="25" spans="1:10" ht="13.5" customHeight="1" x14ac:dyDescent="0.2">
      <c r="A25" s="25" t="s">
        <v>33</v>
      </c>
      <c r="B25" s="9" t="s">
        <v>34</v>
      </c>
      <c r="C25" s="29">
        <v>67896.2</v>
      </c>
      <c r="D25" s="29">
        <v>33948.1</v>
      </c>
      <c r="E25" s="11">
        <f t="shared" si="4"/>
        <v>50</v>
      </c>
      <c r="F25" s="29">
        <v>74243.199999999997</v>
      </c>
      <c r="G25" s="29">
        <v>37121.599999999999</v>
      </c>
      <c r="H25" s="11">
        <f t="shared" si="5"/>
        <v>50</v>
      </c>
      <c r="I25" s="11">
        <f t="shared" si="6"/>
        <v>3173.5</v>
      </c>
      <c r="J25" s="12">
        <f t="shared" si="7"/>
        <v>109.34809311861342</v>
      </c>
    </row>
    <row r="26" spans="1:10" ht="18" customHeight="1" x14ac:dyDescent="0.2">
      <c r="A26" s="25" t="s">
        <v>35</v>
      </c>
      <c r="B26" s="9" t="s">
        <v>36</v>
      </c>
      <c r="C26" s="26">
        <v>2150542.7999999998</v>
      </c>
      <c r="D26" s="26">
        <v>967395.8</v>
      </c>
      <c r="E26" s="11">
        <f t="shared" si="4"/>
        <v>44.983796648920453</v>
      </c>
      <c r="F26" s="26">
        <v>2362174.9</v>
      </c>
      <c r="G26" s="26">
        <v>913867.2</v>
      </c>
      <c r="H26" s="11">
        <f t="shared" si="5"/>
        <v>38.687533255899041</v>
      </c>
      <c r="I26" s="11">
        <f t="shared" si="6"/>
        <v>-53528.600000000093</v>
      </c>
      <c r="J26" s="12">
        <f t="shared" si="7"/>
        <v>94.466732231006162</v>
      </c>
    </row>
    <row r="27" spans="1:10" ht="25.5" x14ac:dyDescent="0.2">
      <c r="A27" s="27" t="s">
        <v>37</v>
      </c>
      <c r="B27" s="18" t="s">
        <v>38</v>
      </c>
      <c r="C27" s="28">
        <v>512885.2</v>
      </c>
      <c r="D27" s="28">
        <v>179573.9</v>
      </c>
      <c r="E27" s="17">
        <f t="shared" si="4"/>
        <v>35.012494024003807</v>
      </c>
      <c r="F27" s="28">
        <v>637774.1</v>
      </c>
      <c r="G27" s="28">
        <v>147633</v>
      </c>
      <c r="H27" s="17">
        <f t="shared" si="5"/>
        <v>23.148164843947097</v>
      </c>
      <c r="I27" s="17">
        <f t="shared" si="6"/>
        <v>-31940.899999999994</v>
      </c>
      <c r="J27" s="12">
        <f t="shared" si="7"/>
        <v>82.2129496547104</v>
      </c>
    </row>
    <row r="28" spans="1:10" x14ac:dyDescent="0.2">
      <c r="A28" s="27" t="s">
        <v>39</v>
      </c>
      <c r="B28" s="18" t="s">
        <v>40</v>
      </c>
      <c r="C28" s="28">
        <v>1237500</v>
      </c>
      <c r="D28" s="28">
        <v>544334.6</v>
      </c>
      <c r="E28" s="17">
        <f t="shared" si="4"/>
        <v>43.986634343434346</v>
      </c>
      <c r="F28" s="28">
        <v>1400445.5</v>
      </c>
      <c r="G28" s="28">
        <v>602998.6</v>
      </c>
      <c r="H28" s="17">
        <f t="shared" si="5"/>
        <v>43.057627019402041</v>
      </c>
      <c r="I28" s="17">
        <f t="shared" si="6"/>
        <v>58664</v>
      </c>
      <c r="J28" s="12">
        <f t="shared" si="7"/>
        <v>110.77719476219224</v>
      </c>
    </row>
    <row r="29" spans="1:10" x14ac:dyDescent="0.2">
      <c r="A29" s="25" t="s">
        <v>41</v>
      </c>
      <c r="B29" s="9" t="s">
        <v>42</v>
      </c>
      <c r="C29" s="26">
        <v>18199213.800000001</v>
      </c>
      <c r="D29" s="26">
        <v>7280958.7999999998</v>
      </c>
      <c r="E29" s="11">
        <f t="shared" si="4"/>
        <v>40.006996346182824</v>
      </c>
      <c r="F29" s="26">
        <v>22681395.100000001</v>
      </c>
      <c r="G29" s="26">
        <v>8079385.2999999998</v>
      </c>
      <c r="H29" s="11">
        <f t="shared" si="5"/>
        <v>35.621200831689578</v>
      </c>
      <c r="I29" s="11">
        <f t="shared" si="6"/>
        <v>798426.5</v>
      </c>
      <c r="J29" s="12">
        <f t="shared" si="7"/>
        <v>110.96595272589649</v>
      </c>
    </row>
    <row r="30" spans="1:10" x14ac:dyDescent="0.2">
      <c r="A30" s="27" t="s">
        <v>43</v>
      </c>
      <c r="B30" s="18" t="s">
        <v>44</v>
      </c>
      <c r="C30" s="28">
        <v>4604038</v>
      </c>
      <c r="D30" s="28">
        <v>2891989.5</v>
      </c>
      <c r="E30" s="17">
        <f t="shared" si="4"/>
        <v>62.814197015750082</v>
      </c>
      <c r="F30" s="28">
        <v>4995448.8</v>
      </c>
      <c r="G30" s="28">
        <v>3080470.5</v>
      </c>
      <c r="H30" s="17">
        <f t="shared" si="5"/>
        <v>61.665540441531498</v>
      </c>
      <c r="I30" s="17">
        <f t="shared" si="6"/>
        <v>188481</v>
      </c>
      <c r="J30" s="12">
        <f t="shared" si="7"/>
        <v>106.51734731402034</v>
      </c>
    </row>
    <row r="31" spans="1:10" x14ac:dyDescent="0.2">
      <c r="A31" s="27" t="s">
        <v>45</v>
      </c>
      <c r="B31" s="18" t="s">
        <v>46</v>
      </c>
      <c r="C31" s="28">
        <v>1295584.7</v>
      </c>
      <c r="D31" s="28">
        <v>445464.4</v>
      </c>
      <c r="E31" s="17">
        <f t="shared" si="4"/>
        <v>34.383271120753435</v>
      </c>
      <c r="F31" s="28">
        <v>1584192.5</v>
      </c>
      <c r="G31" s="28">
        <v>496047.1</v>
      </c>
      <c r="H31" s="17">
        <f t="shared" si="5"/>
        <v>31.312299483806417</v>
      </c>
      <c r="I31" s="17">
        <f t="shared" si="6"/>
        <v>50582.699999999953</v>
      </c>
      <c r="J31" s="12">
        <f t="shared" si="7"/>
        <v>111.35504879851229</v>
      </c>
    </row>
    <row r="32" spans="1:10" x14ac:dyDescent="0.2">
      <c r="A32" s="27" t="s">
        <v>47</v>
      </c>
      <c r="B32" s="18" t="s">
        <v>48</v>
      </c>
      <c r="C32" s="28">
        <v>8229423.6000000006</v>
      </c>
      <c r="D32" s="28">
        <v>2104820</v>
      </c>
      <c r="E32" s="17">
        <f t="shared" si="4"/>
        <v>25.576760928918517</v>
      </c>
      <c r="F32" s="28">
        <v>10336084.5</v>
      </c>
      <c r="G32" s="28">
        <v>2376376.9</v>
      </c>
      <c r="H32" s="17">
        <f t="shared" si="5"/>
        <v>22.991074618246397</v>
      </c>
      <c r="I32" s="17">
        <f t="shared" si="6"/>
        <v>271556.89999999991</v>
      </c>
      <c r="J32" s="12">
        <f t="shared" si="7"/>
        <v>112.90166855123003</v>
      </c>
    </row>
    <row r="33" spans="1:10" x14ac:dyDescent="0.2">
      <c r="A33" s="27" t="s">
        <v>49</v>
      </c>
      <c r="B33" s="18" t="s">
        <v>50</v>
      </c>
      <c r="C33" s="28">
        <v>970127.2</v>
      </c>
      <c r="D33" s="28">
        <v>369110.4</v>
      </c>
      <c r="E33" s="17">
        <f t="shared" si="4"/>
        <v>38.047629218106657</v>
      </c>
      <c r="F33" s="28">
        <v>1304830.8999999999</v>
      </c>
      <c r="G33" s="28">
        <v>209999.6</v>
      </c>
      <c r="H33" s="17">
        <f t="shared" si="5"/>
        <v>16.094008809877206</v>
      </c>
      <c r="I33" s="17">
        <f t="shared" si="6"/>
        <v>-159110.80000000002</v>
      </c>
      <c r="J33" s="12">
        <f t="shared" si="7"/>
        <v>56.89343892775711</v>
      </c>
    </row>
    <row r="34" spans="1:10" x14ac:dyDescent="0.2">
      <c r="A34" s="25" t="s">
        <v>51</v>
      </c>
      <c r="B34" s="9" t="s">
        <v>52</v>
      </c>
      <c r="C34" s="26">
        <v>9722392.6999999993</v>
      </c>
      <c r="D34" s="26">
        <v>3571927.5</v>
      </c>
      <c r="E34" s="11">
        <f t="shared" si="4"/>
        <v>36.739181497986607</v>
      </c>
      <c r="F34" s="26">
        <v>12346770.800000001</v>
      </c>
      <c r="G34" s="26">
        <v>2825384.5</v>
      </c>
      <c r="H34" s="11">
        <f t="shared" si="5"/>
        <v>22.883590744229252</v>
      </c>
      <c r="I34" s="11">
        <f t="shared" si="6"/>
        <v>-746543</v>
      </c>
      <c r="J34" s="12">
        <f t="shared" si="7"/>
        <v>79.099715769706975</v>
      </c>
    </row>
    <row r="35" spans="1:10" x14ac:dyDescent="0.2">
      <c r="A35" s="25" t="s">
        <v>53</v>
      </c>
      <c r="B35" s="9" t="s">
        <v>54</v>
      </c>
      <c r="C35" s="26">
        <v>337993.5</v>
      </c>
      <c r="D35" s="26">
        <v>80571.899999999994</v>
      </c>
      <c r="E35" s="11">
        <f t="shared" si="4"/>
        <v>23.83829866550688</v>
      </c>
      <c r="F35" s="26">
        <v>385788.4</v>
      </c>
      <c r="G35" s="26">
        <v>105905.7</v>
      </c>
      <c r="H35" s="11">
        <f t="shared" si="5"/>
        <v>27.451758528768615</v>
      </c>
      <c r="I35" s="11">
        <f t="shared" si="6"/>
        <v>25333.800000000003</v>
      </c>
      <c r="J35" s="12">
        <f t="shared" si="7"/>
        <v>131.44247560253638</v>
      </c>
    </row>
    <row r="36" spans="1:10" x14ac:dyDescent="0.2">
      <c r="A36" s="25" t="s">
        <v>55</v>
      </c>
      <c r="B36" s="9" t="s">
        <v>56</v>
      </c>
      <c r="C36" s="26">
        <v>30415989.399999999</v>
      </c>
      <c r="D36" s="26">
        <v>16110652.1</v>
      </c>
      <c r="E36" s="11">
        <f t="shared" si="4"/>
        <v>52.967706846978324</v>
      </c>
      <c r="F36" s="26">
        <v>33609430.700000003</v>
      </c>
      <c r="G36" s="26">
        <v>18069067.800000001</v>
      </c>
      <c r="H36" s="11">
        <f t="shared" si="5"/>
        <v>53.761897847320569</v>
      </c>
      <c r="I36" s="11">
        <f t="shared" si="6"/>
        <v>1958415.7000000011</v>
      </c>
      <c r="J36" s="12">
        <f t="shared" si="7"/>
        <v>112.15602998465842</v>
      </c>
    </row>
    <row r="37" spans="1:10" x14ac:dyDescent="0.2">
      <c r="A37" s="25" t="s">
        <v>57</v>
      </c>
      <c r="B37" s="9" t="s">
        <v>58</v>
      </c>
      <c r="C37" s="26">
        <v>3367367.3</v>
      </c>
      <c r="D37" s="26">
        <v>1541828.3</v>
      </c>
      <c r="E37" s="11">
        <f t="shared" si="4"/>
        <v>45.78735144217859</v>
      </c>
      <c r="F37" s="26">
        <v>3391090.2</v>
      </c>
      <c r="G37" s="26">
        <v>1428805.4</v>
      </c>
      <c r="H37" s="11">
        <f t="shared" si="5"/>
        <v>42.134101888531298</v>
      </c>
      <c r="I37" s="11">
        <f t="shared" si="6"/>
        <v>-113022.90000000014</v>
      </c>
      <c r="J37" s="12">
        <f t="shared" si="7"/>
        <v>92.669553412659482</v>
      </c>
    </row>
    <row r="38" spans="1:10" x14ac:dyDescent="0.2">
      <c r="A38" s="25" t="s">
        <v>59</v>
      </c>
      <c r="B38" s="9" t="s">
        <v>60</v>
      </c>
      <c r="C38" s="26">
        <v>15276394.1</v>
      </c>
      <c r="D38" s="26">
        <v>7017265.2000000002</v>
      </c>
      <c r="E38" s="11">
        <f t="shared" si="4"/>
        <v>45.935350672839739</v>
      </c>
      <c r="F38" s="26">
        <v>18562111.300000001</v>
      </c>
      <c r="G38" s="26">
        <v>7753901.9000000004</v>
      </c>
      <c r="H38" s="11">
        <f t="shared" si="5"/>
        <v>41.772736811463901</v>
      </c>
      <c r="I38" s="11">
        <f t="shared" si="6"/>
        <v>736636.70000000019</v>
      </c>
      <c r="J38" s="12">
        <f t="shared" si="7"/>
        <v>110.49748981982326</v>
      </c>
    </row>
    <row r="39" spans="1:10" x14ac:dyDescent="0.2">
      <c r="A39" s="25" t="s">
        <v>61</v>
      </c>
      <c r="B39" s="9" t="s">
        <v>62</v>
      </c>
      <c r="C39" s="26">
        <v>24474614.600000001</v>
      </c>
      <c r="D39" s="26">
        <v>12024070.4</v>
      </c>
      <c r="E39" s="11">
        <f t="shared" si="4"/>
        <v>49.128742562508009</v>
      </c>
      <c r="F39" s="26">
        <v>28224714</v>
      </c>
      <c r="G39" s="26">
        <v>13977138.1</v>
      </c>
      <c r="H39" s="11">
        <f t="shared" si="5"/>
        <v>49.520920211981597</v>
      </c>
      <c r="I39" s="11">
        <f t="shared" si="6"/>
        <v>1953067.6999999993</v>
      </c>
      <c r="J39" s="12">
        <f t="shared" si="7"/>
        <v>116.24298290868289</v>
      </c>
    </row>
    <row r="40" spans="1:10" x14ac:dyDescent="0.2">
      <c r="A40" s="25" t="s">
        <v>63</v>
      </c>
      <c r="B40" s="9" t="s">
        <v>64</v>
      </c>
      <c r="C40" s="26">
        <v>1980920.1</v>
      </c>
      <c r="D40" s="26">
        <v>396727.6</v>
      </c>
      <c r="E40" s="11">
        <f t="shared" si="4"/>
        <v>20.027440783704499</v>
      </c>
      <c r="F40" s="26">
        <v>2411745.7000000002</v>
      </c>
      <c r="G40" s="26">
        <v>896557.2</v>
      </c>
      <c r="H40" s="11">
        <f t="shared" si="5"/>
        <v>37.174615880936365</v>
      </c>
      <c r="I40" s="11">
        <f t="shared" si="6"/>
        <v>499829.6</v>
      </c>
      <c r="J40" s="12">
        <f t="shared" si="7"/>
        <v>225.98810871741719</v>
      </c>
    </row>
    <row r="41" spans="1:10" x14ac:dyDescent="0.2">
      <c r="A41" s="25" t="s">
        <v>65</v>
      </c>
      <c r="B41" s="9" t="s">
        <v>66</v>
      </c>
      <c r="C41" s="26">
        <v>174725.1</v>
      </c>
      <c r="D41" s="26">
        <v>109461.5</v>
      </c>
      <c r="E41" s="11">
        <f t="shared" si="4"/>
        <v>62.64783937739913</v>
      </c>
      <c r="F41" s="26">
        <v>365930</v>
      </c>
      <c r="G41" s="26">
        <v>226580.9</v>
      </c>
      <c r="H41" s="11">
        <f t="shared" si="5"/>
        <v>61.91919219522859</v>
      </c>
      <c r="I41" s="11">
        <f t="shared" si="6"/>
        <v>117119.4</v>
      </c>
      <c r="J41" s="12">
        <f t="shared" si="7"/>
        <v>206.99597575403223</v>
      </c>
    </row>
    <row r="42" spans="1:10" x14ac:dyDescent="0.2">
      <c r="A42" s="25"/>
      <c r="B42" s="9" t="s">
        <v>67</v>
      </c>
      <c r="C42" s="11">
        <f>C41+C40+C39+C38+C37+C36</f>
        <v>75690010.599999994</v>
      </c>
      <c r="D42" s="11">
        <f>D41+D40+D39+D38+D37+D36</f>
        <v>37200005.100000001</v>
      </c>
      <c r="E42" s="11">
        <f t="shared" si="4"/>
        <v>49.14783972827189</v>
      </c>
      <c r="F42" s="11">
        <f>F41+F40+F39+F38+F37+F36</f>
        <v>86565021.900000006</v>
      </c>
      <c r="G42" s="11">
        <f>G41+G40+G39+G38+G37+G36</f>
        <v>42352051.299999997</v>
      </c>
      <c r="H42" s="11">
        <f t="shared" si="5"/>
        <v>48.925132080397468</v>
      </c>
      <c r="I42" s="11">
        <f t="shared" si="6"/>
        <v>5152046.1999999955</v>
      </c>
      <c r="J42" s="12">
        <f t="shared" si="7"/>
        <v>113.84958466040641</v>
      </c>
    </row>
    <row r="43" spans="1:10" s="32" customFormat="1" x14ac:dyDescent="0.2">
      <c r="A43" s="30" t="s">
        <v>68</v>
      </c>
      <c r="B43" s="31" t="s">
        <v>69</v>
      </c>
      <c r="C43" s="26">
        <v>17552</v>
      </c>
      <c r="D43" s="26">
        <v>8811</v>
      </c>
      <c r="E43" s="11">
        <f t="shared" si="4"/>
        <v>50.199407474931633</v>
      </c>
      <c r="F43" s="26">
        <v>11622</v>
      </c>
      <c r="G43" s="26">
        <v>5285.5</v>
      </c>
      <c r="H43" s="11">
        <f t="shared" si="5"/>
        <v>45.478403028738597</v>
      </c>
      <c r="I43" s="11">
        <f t="shared" si="6"/>
        <v>-3525.5</v>
      </c>
      <c r="J43" s="12">
        <f t="shared" si="7"/>
        <v>59.987515605493137</v>
      </c>
    </row>
    <row r="44" spans="1:10" x14ac:dyDescent="0.2">
      <c r="A44" s="25" t="s">
        <v>70</v>
      </c>
      <c r="B44" s="9" t="s">
        <v>71</v>
      </c>
      <c r="C44" s="26">
        <v>4359826.0999999996</v>
      </c>
      <c r="D44" s="26">
        <v>2060912.6</v>
      </c>
      <c r="E44" s="11">
        <f t="shared" si="4"/>
        <v>47.270523014667951</v>
      </c>
      <c r="F44" s="26">
        <v>4649000.8</v>
      </c>
      <c r="G44" s="26">
        <v>2005358.4</v>
      </c>
      <c r="H44" s="11">
        <f t="shared" si="5"/>
        <v>43.135256074810741</v>
      </c>
      <c r="I44" s="11">
        <f t="shared" si="6"/>
        <v>-55554.200000000186</v>
      </c>
      <c r="J44" s="12">
        <f t="shared" si="7"/>
        <v>97.304388356886165</v>
      </c>
    </row>
    <row r="45" spans="1:10" x14ac:dyDescent="0.2">
      <c r="A45" s="25"/>
      <c r="B45" s="9" t="s">
        <v>72</v>
      </c>
      <c r="C45" s="11">
        <f>C8-C19</f>
        <v>-12863521.459999993</v>
      </c>
      <c r="D45" s="11">
        <f>D8-D19</f>
        <v>6269634.1600000039</v>
      </c>
      <c r="E45" s="11"/>
      <c r="F45" s="33">
        <f>-F47</f>
        <v>-15713093.299999999</v>
      </c>
      <c r="G45" s="11">
        <f>G8-G19</f>
        <v>7484040.8999999985</v>
      </c>
      <c r="H45" s="11"/>
      <c r="I45" s="11">
        <f t="shared" si="6"/>
        <v>1214406.7399999946</v>
      </c>
      <c r="J45" s="34"/>
    </row>
    <row r="46" spans="1:10" x14ac:dyDescent="0.2">
      <c r="A46" s="25"/>
      <c r="B46" s="9"/>
      <c r="C46" s="35"/>
      <c r="D46" s="35"/>
      <c r="E46" s="35"/>
      <c r="F46" s="33"/>
      <c r="G46" s="35"/>
      <c r="H46" s="11"/>
      <c r="I46" s="11"/>
      <c r="J46" s="34"/>
    </row>
    <row r="47" spans="1:10" x14ac:dyDescent="0.2">
      <c r="A47" s="27"/>
      <c r="B47" s="9" t="s">
        <v>73</v>
      </c>
      <c r="C47" s="11">
        <v>12863521.5</v>
      </c>
      <c r="D47" s="11">
        <v>-6269634.2000000002</v>
      </c>
      <c r="E47" s="35"/>
      <c r="F47" s="33">
        <f>F48+F49+F50+F52+F53+F54+F51+F55</f>
        <v>15713093.299999999</v>
      </c>
      <c r="G47" s="33">
        <f>G48+G49+G50+G52+G53+G54+G51+G55</f>
        <v>-7484040.8999999994</v>
      </c>
      <c r="H47" s="11"/>
      <c r="I47" s="11">
        <f t="shared" ref="I47:I55" si="8">G47-D47</f>
        <v>-1214406.6999999993</v>
      </c>
      <c r="J47" s="34"/>
    </row>
    <row r="48" spans="1:10" x14ac:dyDescent="0.2">
      <c r="A48" s="36"/>
      <c r="B48" s="37" t="s">
        <v>74</v>
      </c>
      <c r="C48" s="17">
        <v>-55000</v>
      </c>
      <c r="D48" s="17">
        <v>-55000</v>
      </c>
      <c r="E48" s="23"/>
      <c r="F48" s="38">
        <v>-27500</v>
      </c>
      <c r="G48" s="38">
        <v>-27500</v>
      </c>
      <c r="H48" s="17"/>
      <c r="I48" s="17">
        <f t="shared" si="8"/>
        <v>27500</v>
      </c>
      <c r="J48" s="34"/>
    </row>
    <row r="49" spans="1:10" x14ac:dyDescent="0.2">
      <c r="A49" s="36"/>
      <c r="B49" s="37" t="s">
        <v>75</v>
      </c>
      <c r="C49" s="17">
        <v>-128962</v>
      </c>
      <c r="D49" s="17">
        <v>0</v>
      </c>
      <c r="E49" s="23"/>
      <c r="F49" s="38">
        <v>-128961.8</v>
      </c>
      <c r="G49" s="38">
        <v>0</v>
      </c>
      <c r="H49" s="17"/>
      <c r="I49" s="17">
        <f t="shared" si="8"/>
        <v>0</v>
      </c>
      <c r="J49" s="34"/>
    </row>
    <row r="50" spans="1:10" x14ac:dyDescent="0.2">
      <c r="A50" s="36"/>
      <c r="B50" s="37" t="s">
        <v>76</v>
      </c>
      <c r="C50" s="17">
        <v>13033705.5</v>
      </c>
      <c r="D50" s="17">
        <v>-10553374.5</v>
      </c>
      <c r="E50" s="23"/>
      <c r="F50" s="38">
        <v>15925904.1</v>
      </c>
      <c r="G50" s="38">
        <v>-12680688.5</v>
      </c>
      <c r="H50" s="17"/>
      <c r="I50" s="17">
        <f t="shared" si="8"/>
        <v>-2127314</v>
      </c>
      <c r="J50" s="34"/>
    </row>
    <row r="51" spans="1:10" hidden="1" x14ac:dyDescent="0.2">
      <c r="A51" s="36"/>
      <c r="B51" s="37" t="s">
        <v>77</v>
      </c>
      <c r="C51" s="17">
        <v>0</v>
      </c>
      <c r="D51" s="17">
        <v>0</v>
      </c>
      <c r="E51" s="23"/>
      <c r="F51" s="38">
        <v>0</v>
      </c>
      <c r="G51" s="38">
        <v>0</v>
      </c>
      <c r="H51" s="17"/>
      <c r="I51" s="17">
        <f t="shared" si="8"/>
        <v>0</v>
      </c>
      <c r="J51" s="34"/>
    </row>
    <row r="52" spans="1:10" x14ac:dyDescent="0.2">
      <c r="A52" s="36"/>
      <c r="B52" s="37" t="s">
        <v>78</v>
      </c>
      <c r="C52" s="17">
        <v>10000</v>
      </c>
      <c r="D52" s="17">
        <v>0</v>
      </c>
      <c r="E52" s="23"/>
      <c r="F52" s="38">
        <v>10000</v>
      </c>
      <c r="G52" s="38">
        <v>0</v>
      </c>
      <c r="H52" s="17"/>
      <c r="I52" s="17">
        <f t="shared" si="8"/>
        <v>0</v>
      </c>
      <c r="J52" s="34"/>
    </row>
    <row r="53" spans="1:10" x14ac:dyDescent="0.2">
      <c r="A53" s="36"/>
      <c r="B53" s="37" t="s">
        <v>79</v>
      </c>
      <c r="C53" s="17">
        <v>-132003</v>
      </c>
      <c r="D53" s="17">
        <v>0</v>
      </c>
      <c r="E53" s="23"/>
      <c r="F53" s="38">
        <v>-202130</v>
      </c>
      <c r="G53" s="38">
        <v>0</v>
      </c>
      <c r="H53" s="17"/>
      <c r="I53" s="17">
        <f t="shared" si="8"/>
        <v>0</v>
      </c>
      <c r="J53" s="34"/>
    </row>
    <row r="54" spans="1:10" x14ac:dyDescent="0.2">
      <c r="A54" s="36"/>
      <c r="B54" s="37" t="s">
        <v>80</v>
      </c>
      <c r="C54" s="17">
        <v>135781</v>
      </c>
      <c r="D54" s="17">
        <v>90</v>
      </c>
      <c r="E54" s="23"/>
      <c r="F54" s="38">
        <v>135781</v>
      </c>
      <c r="G54" s="38">
        <v>69.400000000000006</v>
      </c>
      <c r="H54" s="17"/>
      <c r="I54" s="17">
        <f t="shared" si="8"/>
        <v>-20.599999999999994</v>
      </c>
      <c r="J54" s="34"/>
    </row>
    <row r="55" spans="1:10" x14ac:dyDescent="0.2">
      <c r="A55" s="39"/>
      <c r="B55" s="40" t="s">
        <v>81</v>
      </c>
      <c r="C55" s="17">
        <v>0</v>
      </c>
      <c r="D55" s="17">
        <v>4338650.3</v>
      </c>
      <c r="E55" s="23"/>
      <c r="F55" s="38">
        <v>0</v>
      </c>
      <c r="G55" s="38">
        <v>5224078.2</v>
      </c>
      <c r="H55" s="17"/>
      <c r="I55" s="17">
        <f t="shared" si="8"/>
        <v>885427.90000000037</v>
      </c>
      <c r="J55" s="17"/>
    </row>
    <row r="56" spans="1:10" x14ac:dyDescent="0.2">
      <c r="A56" s="41"/>
      <c r="B56" s="42"/>
      <c r="C56" s="43"/>
      <c r="D56" s="43"/>
      <c r="E56" s="43"/>
      <c r="F56" s="43"/>
      <c r="G56" s="43"/>
      <c r="H56" s="44"/>
      <c r="I56" s="44"/>
      <c r="J56" s="45"/>
    </row>
    <row r="57" spans="1:10" x14ac:dyDescent="0.2">
      <c r="A57" s="39"/>
      <c r="B57" s="46" t="s">
        <v>82</v>
      </c>
      <c r="C57" s="47"/>
      <c r="D57" s="48">
        <v>3852168.1</v>
      </c>
      <c r="E57" s="49"/>
      <c r="F57" s="49"/>
      <c r="G57" s="50">
        <f>3031698088.98/1000</f>
        <v>3031698.08898</v>
      </c>
      <c r="H57" s="11"/>
      <c r="I57" s="11"/>
      <c r="J57" s="11"/>
    </row>
    <row r="58" spans="1:10" x14ac:dyDescent="0.2">
      <c r="A58" s="39"/>
      <c r="B58" s="51" t="s">
        <v>83</v>
      </c>
      <c r="C58" s="23"/>
      <c r="D58" s="48">
        <v>4.017055258296871</v>
      </c>
      <c r="E58" s="49"/>
      <c r="F58" s="49"/>
      <c r="G58" s="50">
        <f>G57/F9*100</f>
        <v>2.6893454299388639</v>
      </c>
      <c r="H58" s="17"/>
      <c r="I58" s="17"/>
      <c r="J58" s="17"/>
    </row>
    <row r="59" spans="1:10" x14ac:dyDescent="0.2">
      <c r="A59" s="39"/>
      <c r="B59" s="40" t="s">
        <v>84</v>
      </c>
      <c r="C59" s="23"/>
      <c r="D59" s="48">
        <v>82500</v>
      </c>
      <c r="E59" s="49"/>
      <c r="F59" s="49"/>
      <c r="G59" s="50">
        <f>55000000/1000</f>
        <v>55000</v>
      </c>
      <c r="H59" s="17"/>
      <c r="I59" s="17"/>
      <c r="J59" s="17"/>
    </row>
    <row r="60" spans="1:10" x14ac:dyDescent="0.2">
      <c r="A60" s="39"/>
      <c r="B60" s="40" t="s">
        <v>83</v>
      </c>
      <c r="C60" s="23"/>
      <c r="D60" s="48">
        <v>0.14133730820031312</v>
      </c>
      <c r="E60" s="23"/>
      <c r="F60" s="23"/>
      <c r="G60" s="52">
        <f>G59/F9*100</f>
        <v>4.8789158519541923E-2</v>
      </c>
      <c r="H60" s="17"/>
      <c r="I60" s="17"/>
      <c r="J60" s="17"/>
    </row>
    <row r="61" spans="1:10" x14ac:dyDescent="0.2">
      <c r="A61" s="41"/>
      <c r="B61" s="42"/>
      <c r="C61" s="53"/>
      <c r="D61" s="53"/>
      <c r="E61" s="53"/>
      <c r="F61" s="43"/>
      <c r="G61" s="43"/>
      <c r="H61" s="44"/>
      <c r="I61" s="44"/>
      <c r="J61" s="44"/>
    </row>
    <row r="62" spans="1:10" x14ac:dyDescent="0.2">
      <c r="A62" s="39"/>
      <c r="B62" s="9" t="s">
        <v>85</v>
      </c>
      <c r="C62" s="49"/>
      <c r="D62" s="48">
        <v>39211298</v>
      </c>
      <c r="E62" s="49"/>
      <c r="F62" s="23"/>
      <c r="G62" s="38">
        <f>55576132047.46/1000</f>
        <v>55576132.047459997</v>
      </c>
      <c r="H62" s="17"/>
      <c r="I62" s="17"/>
      <c r="J62" s="17"/>
    </row>
    <row r="63" spans="1:10" x14ac:dyDescent="0.2">
      <c r="A63" s="41"/>
      <c r="B63" s="42"/>
      <c r="C63" s="53"/>
      <c r="D63" s="53"/>
      <c r="E63" s="53"/>
      <c r="F63" s="53"/>
      <c r="G63" s="53"/>
      <c r="H63" s="44"/>
      <c r="I63" s="44"/>
      <c r="J63" s="44"/>
    </row>
    <row r="64" spans="1:10" x14ac:dyDescent="0.2">
      <c r="A64" s="54"/>
      <c r="F64" s="55"/>
      <c r="G64" s="55"/>
    </row>
    <row r="65" spans="7:7" x14ac:dyDescent="0.2">
      <c r="G65" s="55"/>
    </row>
  </sheetData>
  <mergeCells count="15">
    <mergeCell ref="I1:J1"/>
    <mergeCell ref="E6:E7"/>
    <mergeCell ref="F6:F7"/>
    <mergeCell ref="G6:G7"/>
    <mergeCell ref="H6:H7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</mergeCells>
  <pageMargins left="0.39370078740157483" right="0.39370078740157483" top="0.78740157480314965" bottom="0" header="0.51181102362204722" footer="0.35433070866141736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2019-07-16T07:49:49Z</dcterms:created>
  <dcterms:modified xsi:type="dcterms:W3CDTF">2019-07-24T06:06:40Z</dcterms:modified>
</cp:coreProperties>
</file>